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0115" windowHeight="8250"/>
  </bookViews>
  <sheets>
    <sheet name="на 2013" sheetId="1" r:id="rId1"/>
  </sheets>
  <calcPr calcId="145621"/>
</workbook>
</file>

<file path=xl/calcChain.xml><?xml version="1.0" encoding="utf-8"?>
<calcChain xmlns="http://schemas.openxmlformats.org/spreadsheetml/2006/main">
  <c r="F39" i="1" l="1"/>
  <c r="C38" i="1"/>
  <c r="F38" i="1" s="1"/>
  <c r="C37" i="1"/>
  <c r="F37" i="1" s="1"/>
  <c r="C36" i="1"/>
  <c r="F36" i="1" s="1"/>
  <c r="C35" i="1"/>
  <c r="F35" i="1" s="1"/>
  <c r="C34" i="1"/>
  <c r="F34" i="1" s="1"/>
  <c r="C33" i="1"/>
  <c r="F32" i="1"/>
  <c r="C29" i="1"/>
  <c r="F29" i="1" s="1"/>
  <c r="C28" i="1"/>
  <c r="C27" i="1"/>
  <c r="F27" i="1" s="1"/>
  <c r="C25" i="1"/>
  <c r="F25" i="1" s="1"/>
  <c r="F24" i="1"/>
  <c r="F23" i="1"/>
  <c r="F22" i="1"/>
  <c r="C20" i="1"/>
  <c r="F20" i="1" s="1"/>
  <c r="F19" i="1"/>
  <c r="F18" i="1"/>
  <c r="F17" i="1"/>
  <c r="F14" i="1"/>
  <c r="C13" i="1"/>
  <c r="C15" i="1" s="1"/>
  <c r="F12" i="1"/>
  <c r="F11" i="1"/>
  <c r="F10" i="1"/>
  <c r="F9" i="1"/>
  <c r="F8" i="1"/>
  <c r="C40" i="1" l="1"/>
  <c r="F40" i="1" s="1"/>
  <c r="C30" i="1"/>
  <c r="F30" i="1" s="1"/>
  <c r="F15" i="1"/>
  <c r="F13" i="1"/>
  <c r="F28" i="1"/>
  <c r="F33" i="1"/>
  <c r="C41" i="1" l="1"/>
  <c r="F41" i="1" s="1"/>
</calcChain>
</file>

<file path=xl/sharedStrings.xml><?xml version="1.0" encoding="utf-8"?>
<sst xmlns="http://schemas.openxmlformats.org/spreadsheetml/2006/main" count="86" uniqueCount="55">
  <si>
    <t xml:space="preserve">Расчет </t>
  </si>
  <si>
    <t>предложений по обслуживанию мжд №16 по ул.Фрунзе</t>
  </si>
  <si>
    <t xml:space="preserve">на 2013год </t>
  </si>
  <si>
    <t>№ п/п</t>
  </si>
  <si>
    <t>Вид работ</t>
  </si>
  <si>
    <t>Ориент.стоимость, рублей</t>
  </si>
  <si>
    <t>Вид обслуживания</t>
  </si>
  <si>
    <t>расчет на 1 кв.м в месяц</t>
  </si>
  <si>
    <t>Сантехнические работы</t>
  </si>
  <si>
    <t>Запуск отопления (ревизия,опрессовка,испытание) СО  при необходимости замена. ремонт)</t>
  </si>
  <si>
    <t>то</t>
  </si>
  <si>
    <t>Ревизия арматуры ХВС в тех.подвале (при необходимости замена)</t>
  </si>
  <si>
    <t>Смена вентилей ХВС, ГВС в квартирах по заявкам</t>
  </si>
  <si>
    <t xml:space="preserve">Ревизия,опрессовка,испытание ГВС  </t>
  </si>
  <si>
    <t>Ремонт КС в подвале с выпуском</t>
  </si>
  <si>
    <t>тр</t>
  </si>
  <si>
    <t>Итого по разделу</t>
  </si>
  <si>
    <t>Электротехнические работы</t>
  </si>
  <si>
    <t>Монтаж  электроснабжения кабельканалов</t>
  </si>
  <si>
    <t>Замена лампочек</t>
  </si>
  <si>
    <t>Ревизия электрооборудования 1 раз</t>
  </si>
  <si>
    <t>Общестроительные работы</t>
  </si>
  <si>
    <t>Ремонт кровли над ливн. Канал.</t>
  </si>
  <si>
    <t>Проверка вентканалов</t>
  </si>
  <si>
    <t>Благоустройство  и санитарное содержание</t>
  </si>
  <si>
    <t>Уборка придомовой территории</t>
  </si>
  <si>
    <t>Эксплуатация мусоропровода</t>
  </si>
  <si>
    <t>Прочие работы, услуги</t>
  </si>
  <si>
    <t>Проверка лифтового оборудования</t>
  </si>
  <si>
    <t>Оплата управляющей компании</t>
  </si>
  <si>
    <t>Оплата председателю совета дома</t>
  </si>
  <si>
    <t>Оплата заместителю председателя совета дома</t>
  </si>
  <si>
    <t xml:space="preserve">АДС </t>
  </si>
  <si>
    <t>услуги по изготовлению платежных счетов</t>
  </si>
  <si>
    <t>услуги по ведению паспортного учёта</t>
  </si>
  <si>
    <t>Аварийные (непредвиденные работы)</t>
  </si>
  <si>
    <t>Всего расходов</t>
  </si>
  <si>
    <t>срок исполнения</t>
  </si>
  <si>
    <t>июль-сентябрь</t>
  </si>
  <si>
    <t>Консервация СО</t>
  </si>
  <si>
    <t>май-июнь</t>
  </si>
  <si>
    <t>март (ноябрь)</t>
  </si>
  <si>
    <t>по необходимости</t>
  </si>
  <si>
    <t xml:space="preserve">март </t>
  </si>
  <si>
    <t>Осмотры техподвала (договор с Каринцевым)</t>
  </si>
  <si>
    <t>раз в месяц</t>
  </si>
  <si>
    <t>март</t>
  </si>
  <si>
    <t>апрель-июль</t>
  </si>
  <si>
    <t>февраль</t>
  </si>
  <si>
    <t>май-сентябрь</t>
  </si>
  <si>
    <t xml:space="preserve">Ремонт потолка в кв.51 после затопления </t>
  </si>
  <si>
    <t>декабрь</t>
  </si>
  <si>
    <t>постоянно</t>
  </si>
  <si>
    <t>Уборка снега с крыши</t>
  </si>
  <si>
    <t>январь, фераль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</si>
</sst>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_р_._-;\-* #,##0_р_._-;_-* &quot;-&quot;??_р_._-;_-@_-"/>
  </numFmts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11"/>
      <name val="Arial Cyr"/>
      <charset val="204"/>
    </font>
    <font>
      <b/>
      <sz val="10"/>
      <name val="Arial Cyr"/>
      <charset val="204"/>
    </font>
    <font>
      <sz val="12"/>
      <name val="Arial Cyr"/>
      <charset val="204"/>
    </font>
    <font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2" applyFont="1" applyAlignment="1">
      <alignment horizontal="right"/>
    </xf>
    <xf numFmtId="0" fontId="1" fillId="0" borderId="0" xfId="2"/>
    <xf numFmtId="0" fontId="2" fillId="0" borderId="0" xfId="2" applyFont="1" applyAlignment="1">
      <alignment horizontal="left"/>
    </xf>
    <xf numFmtId="0" fontId="1" fillId="0" borderId="0" xfId="2" applyFont="1" applyFill="1" applyBorder="1"/>
    <xf numFmtId="0" fontId="0" fillId="0" borderId="1" xfId="0" applyBorder="1"/>
    <xf numFmtId="0" fontId="1" fillId="0" borderId="2" xfId="2" applyBorder="1"/>
    <xf numFmtId="0" fontId="1" fillId="0" borderId="2" xfId="2" applyFont="1" applyBorder="1" applyAlignment="1">
      <alignment wrapText="1"/>
    </xf>
    <xf numFmtId="0" fontId="1" fillId="0" borderId="2" xfId="2" applyBorder="1" applyAlignment="1">
      <alignment wrapText="1"/>
    </xf>
    <xf numFmtId="0" fontId="1" fillId="0" borderId="4" xfId="2" applyFont="1" applyBorder="1" applyAlignment="1">
      <alignment wrapText="1"/>
    </xf>
    <xf numFmtId="0" fontId="0" fillId="0" borderId="5" xfId="0" applyBorder="1"/>
    <xf numFmtId="0" fontId="0" fillId="0" borderId="6" xfId="2" applyFont="1" applyBorder="1" applyAlignment="1">
      <alignment horizontal="center"/>
    </xf>
    <xf numFmtId="0" fontId="1" fillId="0" borderId="7" xfId="2" applyBorder="1" applyAlignment="1">
      <alignment horizontal="center"/>
    </xf>
    <xf numFmtId="0" fontId="1" fillId="0" borderId="8" xfId="2" applyBorder="1" applyAlignment="1">
      <alignment horizontal="center"/>
    </xf>
    <xf numFmtId="0" fontId="0" fillId="0" borderId="9" xfId="0" applyBorder="1"/>
    <xf numFmtId="0" fontId="1" fillId="2" borderId="10" xfId="2" applyFill="1" applyBorder="1" applyAlignment="1">
      <alignment horizontal="center" vertical="justify"/>
    </xf>
    <xf numFmtId="2" fontId="1" fillId="2" borderId="12" xfId="2" applyNumberFormat="1" applyFont="1" applyFill="1" applyBorder="1" applyAlignment="1">
      <alignment horizontal="center" vertical="justify"/>
    </xf>
    <xf numFmtId="0" fontId="1" fillId="2" borderId="13" xfId="2" applyFill="1" applyBorder="1" applyAlignment="1">
      <alignment horizontal="center" vertical="justify"/>
    </xf>
    <xf numFmtId="2" fontId="1" fillId="2" borderId="15" xfId="2" applyNumberFormat="1" applyFont="1" applyFill="1" applyBorder="1" applyAlignment="1">
      <alignment horizontal="center" vertical="justify"/>
    </xf>
    <xf numFmtId="0" fontId="1" fillId="2" borderId="13" xfId="2" applyFont="1" applyFill="1" applyBorder="1" applyAlignment="1">
      <alignment horizontal="left" vertical="justify" wrapText="1"/>
    </xf>
    <xf numFmtId="0" fontId="3" fillId="0" borderId="13" xfId="2" applyFont="1" applyBorder="1" applyAlignment="1">
      <alignment wrapText="1"/>
    </xf>
    <xf numFmtId="164" fontId="3" fillId="0" borderId="13" xfId="3" applyNumberFormat="1" applyFont="1" applyBorder="1" applyAlignment="1">
      <alignment horizontal="center" wrapText="1"/>
    </xf>
    <xf numFmtId="0" fontId="3" fillId="0" borderId="13" xfId="2" applyFont="1" applyBorder="1" applyAlignment="1">
      <alignment horizontal="center" wrapText="1"/>
    </xf>
    <xf numFmtId="2" fontId="0" fillId="0" borderId="0" xfId="0" applyNumberFormat="1"/>
    <xf numFmtId="0" fontId="0" fillId="0" borderId="16" xfId="2" applyFont="1" applyBorder="1"/>
    <xf numFmtId="3" fontId="1" fillId="0" borderId="16" xfId="2" applyNumberFormat="1" applyFont="1" applyBorder="1" applyAlignment="1">
      <alignment horizontal="center" wrapText="1"/>
    </xf>
    <xf numFmtId="0" fontId="1" fillId="0" borderId="16" xfId="2" applyBorder="1" applyAlignment="1">
      <alignment wrapText="1"/>
    </xf>
    <xf numFmtId="0" fontId="1" fillId="0" borderId="17" xfId="2" applyBorder="1" applyAlignment="1">
      <alignment wrapText="1"/>
    </xf>
    <xf numFmtId="2" fontId="1" fillId="2" borderId="18" xfId="2" applyNumberFormat="1" applyFont="1" applyFill="1" applyBorder="1" applyAlignment="1">
      <alignment horizontal="center" vertical="justify"/>
    </xf>
    <xf numFmtId="0" fontId="3" fillId="0" borderId="10" xfId="2" applyFont="1" applyBorder="1" applyAlignment="1">
      <alignment wrapText="1"/>
    </xf>
    <xf numFmtId="164" fontId="3" fillId="0" borderId="10" xfId="3" applyNumberFormat="1" applyFont="1" applyBorder="1" applyAlignment="1">
      <alignment horizontal="center" wrapText="1"/>
    </xf>
    <xf numFmtId="0" fontId="3" fillId="0" borderId="10" xfId="2" applyFont="1" applyBorder="1" applyAlignment="1">
      <alignment horizontal="center" wrapText="1"/>
    </xf>
    <xf numFmtId="2" fontId="1" fillId="2" borderId="12" xfId="2" applyNumberFormat="1" applyFont="1" applyFill="1" applyBorder="1" applyAlignment="1">
      <alignment horizontal="center" vertical="center"/>
    </xf>
    <xf numFmtId="0" fontId="1" fillId="2" borderId="13" xfId="2" applyFill="1" applyBorder="1" applyAlignment="1">
      <alignment horizontal="left" vertical="justify" wrapText="1"/>
    </xf>
    <xf numFmtId="3" fontId="1" fillId="2" borderId="13" xfId="2" applyNumberFormat="1" applyFill="1" applyBorder="1" applyAlignment="1">
      <alignment horizontal="center" vertical="justify"/>
    </xf>
    <xf numFmtId="0" fontId="1" fillId="0" borderId="13" xfId="2" applyFont="1" applyBorder="1" applyAlignment="1">
      <alignment horizontal="left" vertical="justify" wrapText="1"/>
    </xf>
    <xf numFmtId="0" fontId="0" fillId="0" borderId="13" xfId="2" applyFont="1" applyBorder="1"/>
    <xf numFmtId="3" fontId="1" fillId="0" borderId="13" xfId="2" applyNumberFormat="1" applyFont="1" applyBorder="1" applyAlignment="1">
      <alignment horizontal="center" wrapText="1"/>
    </xf>
    <xf numFmtId="0" fontId="1" fillId="0" borderId="13" xfId="2" applyBorder="1" applyAlignment="1">
      <alignment wrapText="1"/>
    </xf>
    <xf numFmtId="0" fontId="1" fillId="0" borderId="14" xfId="2" applyBorder="1" applyAlignment="1">
      <alignment wrapText="1"/>
    </xf>
    <xf numFmtId="2" fontId="1" fillId="2" borderId="15" xfId="2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13" xfId="2" applyBorder="1"/>
    <xf numFmtId="1" fontId="1" fillId="0" borderId="13" xfId="2" applyNumberFormat="1" applyFill="1" applyBorder="1" applyAlignment="1">
      <alignment horizontal="center" wrapText="1"/>
    </xf>
    <xf numFmtId="0" fontId="0" fillId="2" borderId="13" xfId="2" applyFont="1" applyFill="1" applyBorder="1" applyAlignment="1">
      <alignment horizontal="left" vertical="justify" wrapText="1"/>
    </xf>
    <xf numFmtId="0" fontId="0" fillId="0" borderId="21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/>
    <xf numFmtId="0" fontId="0" fillId="0" borderId="10" xfId="0" applyBorder="1" applyAlignment="1">
      <alignment horizontal="center"/>
    </xf>
    <xf numFmtId="1" fontId="1" fillId="0" borderId="13" xfId="2" applyNumberFormat="1" applyFont="1" applyBorder="1" applyAlignment="1">
      <alignment horizontal="center" wrapText="1"/>
    </xf>
    <xf numFmtId="0" fontId="1" fillId="0" borderId="13" xfId="2" applyFont="1" applyBorder="1"/>
    <xf numFmtId="1" fontId="1" fillId="0" borderId="13" xfId="2" applyNumberFormat="1" applyFont="1" applyFill="1" applyBorder="1" applyAlignment="1">
      <alignment horizontal="center" wrapText="1"/>
    </xf>
    <xf numFmtId="0" fontId="1" fillId="0" borderId="13" xfId="0" applyFont="1" applyBorder="1" applyAlignment="1">
      <alignment horizontal="left" vertical="justify" wrapText="1"/>
    </xf>
    <xf numFmtId="3" fontId="1" fillId="2" borderId="13" xfId="2" applyNumberFormat="1" applyFont="1" applyFill="1" applyBorder="1" applyAlignment="1">
      <alignment horizontal="center" vertical="justify"/>
    </xf>
    <xf numFmtId="0" fontId="0" fillId="0" borderId="22" xfId="0" applyBorder="1"/>
    <xf numFmtId="0" fontId="0" fillId="0" borderId="23" xfId="0" applyBorder="1"/>
    <xf numFmtId="0" fontId="4" fillId="2" borderId="24" xfId="2" applyFont="1" applyFill="1" applyBorder="1" applyAlignment="1">
      <alignment horizontal="left" vertical="justify" wrapText="1"/>
    </xf>
    <xf numFmtId="164" fontId="2" fillId="2" borderId="25" xfId="3" applyNumberFormat="1" applyFont="1" applyFill="1" applyBorder="1" applyAlignment="1">
      <alignment horizontal="center" vertical="justify"/>
    </xf>
    <xf numFmtId="164" fontId="2" fillId="2" borderId="26" xfId="3" applyNumberFormat="1" applyFont="1" applyFill="1" applyBorder="1" applyAlignment="1">
      <alignment horizontal="center" vertical="justify"/>
    </xf>
    <xf numFmtId="2" fontId="5" fillId="2" borderId="27" xfId="2" applyNumberFormat="1" applyFont="1" applyFill="1" applyBorder="1" applyAlignment="1">
      <alignment horizontal="center" vertical="justify"/>
    </xf>
    <xf numFmtId="0" fontId="0" fillId="0" borderId="3" xfId="2" applyFont="1" applyBorder="1" applyAlignment="1">
      <alignment wrapText="1"/>
    </xf>
    <xf numFmtId="0" fontId="0" fillId="2" borderId="10" xfId="0" applyFont="1" applyFill="1" applyBorder="1" applyAlignment="1">
      <alignment horizontal="left" vertical="justify" wrapText="1"/>
    </xf>
    <xf numFmtId="3" fontId="1" fillId="2" borderId="10" xfId="2" applyNumberFormat="1" applyFont="1" applyFill="1" applyBorder="1" applyAlignment="1">
      <alignment horizontal="center" vertical="justify" wrapText="1"/>
    </xf>
    <xf numFmtId="0" fontId="1" fillId="2" borderId="11" xfId="2" applyFont="1" applyFill="1" applyBorder="1" applyAlignment="1">
      <alignment horizontal="center" vertical="justify"/>
    </xf>
    <xf numFmtId="0" fontId="0" fillId="2" borderId="11" xfId="2" applyFont="1" applyFill="1" applyBorder="1" applyAlignment="1">
      <alignment horizontal="center" vertical="justify"/>
    </xf>
    <xf numFmtId="0" fontId="0" fillId="2" borderId="13" xfId="0" applyFont="1" applyFill="1" applyBorder="1" applyAlignment="1">
      <alignment horizontal="left" vertical="justify" wrapText="1"/>
    </xf>
    <xf numFmtId="3" fontId="1" fillId="2" borderId="13" xfId="2" applyNumberFormat="1" applyFont="1" applyFill="1" applyBorder="1" applyAlignment="1">
      <alignment horizontal="center" vertical="justify" wrapText="1"/>
    </xf>
    <xf numFmtId="0" fontId="1" fillId="2" borderId="14" xfId="2" applyFont="1" applyFill="1" applyBorder="1" applyAlignment="1">
      <alignment horizontal="center" vertical="justify"/>
    </xf>
    <xf numFmtId="0" fontId="6" fillId="2" borderId="14" xfId="2" applyFont="1" applyFill="1" applyBorder="1" applyAlignment="1">
      <alignment horizontal="center" vertical="justify" wrapText="1"/>
    </xf>
    <xf numFmtId="0" fontId="0" fillId="2" borderId="14" xfId="2" applyFont="1" applyFill="1" applyBorder="1" applyAlignment="1">
      <alignment horizontal="center" vertical="justify"/>
    </xf>
    <xf numFmtId="0" fontId="0" fillId="0" borderId="13" xfId="2" applyFont="1" applyBorder="1" applyAlignment="1">
      <alignment wrapText="1"/>
    </xf>
    <xf numFmtId="164" fontId="1" fillId="0" borderId="13" xfId="3" applyNumberFormat="1" applyFont="1" applyBorder="1" applyAlignment="1">
      <alignment wrapText="1"/>
    </xf>
    <xf numFmtId="0" fontId="1" fillId="0" borderId="14" xfId="2" applyFont="1" applyBorder="1" applyAlignment="1">
      <alignment horizontal="center" wrapText="1"/>
    </xf>
    <xf numFmtId="164" fontId="1" fillId="0" borderId="10" xfId="3" applyNumberFormat="1" applyFont="1" applyBorder="1" applyAlignment="1">
      <alignment horizontal="center" wrapText="1"/>
    </xf>
    <xf numFmtId="0" fontId="1" fillId="0" borderId="11" xfId="2" applyFont="1" applyBorder="1" applyAlignment="1">
      <alignment horizontal="center" wrapText="1"/>
    </xf>
    <xf numFmtId="3" fontId="1" fillId="0" borderId="13" xfId="2" applyNumberFormat="1" applyFont="1" applyBorder="1" applyAlignment="1">
      <alignment horizontal="center" vertical="center"/>
    </xf>
    <xf numFmtId="0" fontId="0" fillId="0" borderId="6" xfId="2" applyFont="1" applyBorder="1" applyAlignment="1">
      <alignment horizontal="center" vertical="justify" wrapText="1"/>
    </xf>
    <xf numFmtId="0" fontId="1" fillId="0" borderId="7" xfId="2" applyFont="1" applyBorder="1" applyAlignment="1">
      <alignment horizontal="center" vertical="justify" wrapText="1"/>
    </xf>
    <xf numFmtId="0" fontId="1" fillId="0" borderId="8" xfId="2" applyFont="1" applyBorder="1" applyAlignment="1">
      <alignment horizontal="center" vertical="justify" wrapText="1"/>
    </xf>
    <xf numFmtId="0" fontId="0" fillId="2" borderId="13" xfId="2" applyFont="1" applyFill="1" applyBorder="1" applyAlignment="1">
      <alignment horizontal="center" vertical="justify"/>
    </xf>
    <xf numFmtId="9" fontId="0" fillId="0" borderId="0" xfId="1" applyFont="1"/>
    <xf numFmtId="0" fontId="0" fillId="0" borderId="28" xfId="0" applyFill="1" applyBorder="1"/>
    <xf numFmtId="0" fontId="6" fillId="2" borderId="14" xfId="2" applyFont="1" applyFill="1" applyBorder="1" applyAlignment="1">
      <alignment horizontal="center" vertical="justify"/>
    </xf>
  </cellXfs>
  <cellStyles count="4">
    <cellStyle name="Обычный" xfId="0" builtinId="0"/>
    <cellStyle name="Обычный_отчет по начислению 16" xfId="2"/>
    <cellStyle name="Процентный" xfId="1" builtinId="5"/>
    <cellStyle name="Финансовый_отчет по начислению 1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41"/>
  <sheetViews>
    <sheetView tabSelected="1" view="pageLayout" zoomScaleNormal="100" workbookViewId="0">
      <selection activeCell="B1" sqref="B1:F38"/>
    </sheetView>
  </sheetViews>
  <sheetFormatPr defaultRowHeight="12.75" x14ac:dyDescent="0.2"/>
  <cols>
    <col min="1" max="1" width="6.42578125" customWidth="1"/>
    <col min="2" max="2" width="43" customWidth="1"/>
    <col min="3" max="3" width="14.7109375" customWidth="1"/>
    <col min="4" max="4" width="7.7109375" customWidth="1"/>
    <col min="5" max="5" width="12.42578125" customWidth="1"/>
    <col min="6" max="6" width="13" customWidth="1"/>
  </cols>
  <sheetData>
    <row r="3" spans="1:6" ht="15.75" x14ac:dyDescent="0.25">
      <c r="B3" s="1" t="s">
        <v>0</v>
      </c>
      <c r="C3" s="2"/>
      <c r="D3" s="2"/>
      <c r="E3" s="2"/>
      <c r="F3" s="2"/>
    </row>
    <row r="4" spans="1:6" ht="15.75" x14ac:dyDescent="0.25">
      <c r="B4" s="3" t="s">
        <v>1</v>
      </c>
      <c r="C4" s="2"/>
      <c r="D4" s="2"/>
      <c r="E4" s="2"/>
      <c r="F4" s="2"/>
    </row>
    <row r="5" spans="1:6" ht="16.5" thickBot="1" x14ac:dyDescent="0.3">
      <c r="B5" s="1" t="s">
        <v>2</v>
      </c>
      <c r="C5" s="4"/>
      <c r="D5" s="2"/>
      <c r="E5" s="2"/>
      <c r="F5" s="2"/>
    </row>
    <row r="6" spans="1:6" ht="39" thickBot="1" x14ac:dyDescent="0.25">
      <c r="A6" s="5" t="s">
        <v>3</v>
      </c>
      <c r="B6" s="6" t="s">
        <v>4</v>
      </c>
      <c r="C6" s="7" t="s">
        <v>5</v>
      </c>
      <c r="D6" s="8" t="s">
        <v>6</v>
      </c>
      <c r="E6" s="64" t="s">
        <v>37</v>
      </c>
      <c r="F6" s="9" t="s">
        <v>7</v>
      </c>
    </row>
    <row r="7" spans="1:6" ht="13.5" thickBot="1" x14ac:dyDescent="0.25">
      <c r="A7" s="58"/>
      <c r="B7" s="11" t="s">
        <v>8</v>
      </c>
      <c r="C7" s="12"/>
      <c r="D7" s="12"/>
      <c r="E7" s="12"/>
      <c r="F7" s="13"/>
    </row>
    <row r="8" spans="1:6" ht="27.75" customHeight="1" x14ac:dyDescent="0.2">
      <c r="A8" s="10">
        <v>1</v>
      </c>
      <c r="B8" s="65" t="s">
        <v>9</v>
      </c>
      <c r="C8" s="66">
        <v>13000</v>
      </c>
      <c r="D8" s="15" t="s">
        <v>10</v>
      </c>
      <c r="E8" s="67" t="s">
        <v>38</v>
      </c>
      <c r="F8" s="16">
        <f t="shared" ref="F8:F14" si="0">C8/2729.5/12</f>
        <v>0.39689808878304939</v>
      </c>
    </row>
    <row r="9" spans="1:6" ht="27.75" customHeight="1" x14ac:dyDescent="0.2">
      <c r="A9" s="10">
        <v>2</v>
      </c>
      <c r="B9" s="65" t="s">
        <v>39</v>
      </c>
      <c r="C9" s="66">
        <v>1500</v>
      </c>
      <c r="D9" s="15" t="s">
        <v>10</v>
      </c>
      <c r="E9" s="68" t="s">
        <v>40</v>
      </c>
      <c r="F9" s="16">
        <f>C9/2729.5/12</f>
        <v>4.5795933321121085E-2</v>
      </c>
    </row>
    <row r="10" spans="1:6" ht="25.5" x14ac:dyDescent="0.2">
      <c r="A10" s="14">
        <v>3</v>
      </c>
      <c r="B10" s="69" t="s">
        <v>11</v>
      </c>
      <c r="C10" s="70">
        <v>2000</v>
      </c>
      <c r="D10" s="17" t="s">
        <v>10</v>
      </c>
      <c r="E10" s="71" t="s">
        <v>41</v>
      </c>
      <c r="F10" s="18">
        <f t="shared" si="0"/>
        <v>6.1061244428161444E-2</v>
      </c>
    </row>
    <row r="11" spans="1:6" ht="25.5" customHeight="1" x14ac:dyDescent="0.2">
      <c r="A11" s="14">
        <v>4</v>
      </c>
      <c r="B11" s="46" t="s">
        <v>12</v>
      </c>
      <c r="C11" s="70">
        <v>2000</v>
      </c>
      <c r="D11" s="17" t="s">
        <v>10</v>
      </c>
      <c r="E11" s="72" t="s">
        <v>42</v>
      </c>
      <c r="F11" s="18">
        <f t="shared" si="0"/>
        <v>6.1061244428161444E-2</v>
      </c>
    </row>
    <row r="12" spans="1:6" x14ac:dyDescent="0.2">
      <c r="A12" s="14">
        <v>5</v>
      </c>
      <c r="B12" s="65" t="s">
        <v>13</v>
      </c>
      <c r="C12" s="70">
        <v>12500</v>
      </c>
      <c r="D12" s="17" t="s">
        <v>10</v>
      </c>
      <c r="E12" s="71" t="s">
        <v>43</v>
      </c>
      <c r="F12" s="18">
        <f t="shared" si="0"/>
        <v>0.38163277767600906</v>
      </c>
    </row>
    <row r="13" spans="1:6" x14ac:dyDescent="0.2">
      <c r="A13" s="14">
        <v>6</v>
      </c>
      <c r="B13" s="65" t="s">
        <v>44</v>
      </c>
      <c r="C13" s="70">
        <f>100*10</f>
        <v>1000</v>
      </c>
      <c r="D13" s="17" t="s">
        <v>10</v>
      </c>
      <c r="E13" s="73" t="s">
        <v>45</v>
      </c>
      <c r="F13" s="18">
        <f>C13/2729.5/12</f>
        <v>3.0530622214080722E-2</v>
      </c>
    </row>
    <row r="14" spans="1:6" ht="14.25" x14ac:dyDescent="0.2">
      <c r="A14" s="14">
        <v>7</v>
      </c>
      <c r="B14" s="74" t="s">
        <v>14</v>
      </c>
      <c r="C14" s="75">
        <v>2500</v>
      </c>
      <c r="D14" s="22" t="s">
        <v>15</v>
      </c>
      <c r="E14" s="76" t="s">
        <v>46</v>
      </c>
      <c r="F14" s="18">
        <f t="shared" si="0"/>
        <v>7.6326555535201804E-2</v>
      </c>
    </row>
    <row r="15" spans="1:6" ht="13.5" thickBot="1" x14ac:dyDescent="0.25">
      <c r="A15" s="14"/>
      <c r="B15" s="24" t="s">
        <v>16</v>
      </c>
      <c r="C15" s="25">
        <f>SUM(C8:C14)</f>
        <v>34500</v>
      </c>
      <c r="D15" s="26"/>
      <c r="E15" s="27"/>
      <c r="F15" s="28">
        <f>C15/2729.5/12</f>
        <v>1.053306466385785</v>
      </c>
    </row>
    <row r="16" spans="1:6" ht="13.5" thickBot="1" x14ac:dyDescent="0.25">
      <c r="A16" s="10"/>
      <c r="B16" s="11" t="s">
        <v>17</v>
      </c>
      <c r="C16" s="12"/>
      <c r="D16" s="12"/>
      <c r="E16" s="12"/>
      <c r="F16" s="13"/>
    </row>
    <row r="17" spans="1:6" ht="14.25" x14ac:dyDescent="0.2">
      <c r="A17" s="14">
        <v>8</v>
      </c>
      <c r="B17" s="29" t="s">
        <v>18</v>
      </c>
      <c r="C17" s="77">
        <v>4000</v>
      </c>
      <c r="D17" s="31" t="s">
        <v>15</v>
      </c>
      <c r="E17" s="78" t="s">
        <v>47</v>
      </c>
      <c r="F17" s="32">
        <f>C17/2729.5/12</f>
        <v>0.12212248885632289</v>
      </c>
    </row>
    <row r="18" spans="1:6" ht="22.5" customHeight="1" x14ac:dyDescent="0.2">
      <c r="A18" s="14">
        <v>9</v>
      </c>
      <c r="B18" s="33" t="s">
        <v>19</v>
      </c>
      <c r="C18" s="57">
        <v>500</v>
      </c>
      <c r="D18" s="17" t="s">
        <v>10</v>
      </c>
      <c r="E18" s="72" t="s">
        <v>42</v>
      </c>
      <c r="F18" s="18">
        <f>C18/2729.5/12</f>
        <v>1.5265311107040361E-2</v>
      </c>
    </row>
    <row r="19" spans="1:6" x14ac:dyDescent="0.2">
      <c r="A19" s="14">
        <v>10</v>
      </c>
      <c r="B19" s="35" t="s">
        <v>20</v>
      </c>
      <c r="C19" s="79">
        <v>3700</v>
      </c>
      <c r="D19" s="17" t="s">
        <v>10</v>
      </c>
      <c r="E19" s="73" t="s">
        <v>48</v>
      </c>
      <c r="F19" s="18">
        <f>C19/2729.5/12</f>
        <v>0.11296330219209867</v>
      </c>
    </row>
    <row r="20" spans="1:6" ht="13.5" thickBot="1" x14ac:dyDescent="0.25">
      <c r="A20" s="14"/>
      <c r="B20" s="24" t="s">
        <v>16</v>
      </c>
      <c r="C20" s="25">
        <f>SUM(C17:C19)</f>
        <v>8200</v>
      </c>
      <c r="D20" s="26"/>
      <c r="E20" s="27"/>
      <c r="F20" s="28">
        <f>C20/2729.5/12</f>
        <v>0.25035110215546191</v>
      </c>
    </row>
    <row r="21" spans="1:6" ht="13.5" thickBot="1" x14ac:dyDescent="0.25">
      <c r="A21" s="10"/>
      <c r="B21" s="80" t="s">
        <v>21</v>
      </c>
      <c r="C21" s="81"/>
      <c r="D21" s="81"/>
      <c r="E21" s="81"/>
      <c r="F21" s="82"/>
    </row>
    <row r="22" spans="1:6" ht="25.5" x14ac:dyDescent="0.2">
      <c r="A22" s="14">
        <v>11</v>
      </c>
      <c r="B22" s="29" t="s">
        <v>22</v>
      </c>
      <c r="C22" s="30">
        <v>8000</v>
      </c>
      <c r="D22" s="31" t="s">
        <v>15</v>
      </c>
      <c r="E22" s="78" t="s">
        <v>49</v>
      </c>
      <c r="F22" s="32">
        <f>C22/2729.5/12</f>
        <v>0.24424497771264578</v>
      </c>
    </row>
    <row r="23" spans="1:6" ht="25.5" x14ac:dyDescent="0.2">
      <c r="A23" s="14">
        <v>12</v>
      </c>
      <c r="B23" s="20" t="s">
        <v>50</v>
      </c>
      <c r="C23" s="21">
        <v>10000</v>
      </c>
      <c r="D23" s="22" t="s">
        <v>15</v>
      </c>
      <c r="E23" s="76" t="s">
        <v>49</v>
      </c>
      <c r="F23" s="40">
        <f>C23/2729.5/12</f>
        <v>0.30530622214080722</v>
      </c>
    </row>
    <row r="24" spans="1:6" x14ac:dyDescent="0.2">
      <c r="A24" s="14">
        <v>13</v>
      </c>
      <c r="B24" s="33" t="s">
        <v>23</v>
      </c>
      <c r="C24" s="34">
        <v>1500</v>
      </c>
      <c r="D24" s="17" t="s">
        <v>10</v>
      </c>
      <c r="E24" s="73" t="s">
        <v>51</v>
      </c>
      <c r="F24" s="18">
        <f>C24/2729.5/12</f>
        <v>4.5795933321121085E-2</v>
      </c>
    </row>
    <row r="25" spans="1:6" x14ac:dyDescent="0.2">
      <c r="A25" s="14"/>
      <c r="B25" s="36" t="s">
        <v>16</v>
      </c>
      <c r="C25" s="37">
        <f>SUM(C22:C24)</f>
        <v>19500</v>
      </c>
      <c r="D25" s="38"/>
      <c r="E25" s="39"/>
      <c r="F25" s="18">
        <f>C25/2729.5/12</f>
        <v>0.59534713317457411</v>
      </c>
    </row>
    <row r="26" spans="1:6" x14ac:dyDescent="0.2">
      <c r="A26" s="14"/>
      <c r="B26" s="41" t="s">
        <v>24</v>
      </c>
      <c r="C26" s="42"/>
      <c r="D26" s="42"/>
      <c r="E26" s="42"/>
      <c r="F26" s="43"/>
    </row>
    <row r="27" spans="1:6" x14ac:dyDescent="0.2">
      <c r="A27" s="14">
        <v>14</v>
      </c>
      <c r="B27" s="44" t="s">
        <v>25</v>
      </c>
      <c r="C27" s="45">
        <f>1500*1.27*2+1500*10</f>
        <v>18810</v>
      </c>
      <c r="D27" s="17" t="s">
        <v>10</v>
      </c>
      <c r="E27" s="73" t="s">
        <v>52</v>
      </c>
      <c r="F27" s="18">
        <f>C27/2729.5/12</f>
        <v>0.57428100384685843</v>
      </c>
    </row>
    <row r="28" spans="1:6" ht="25.5" x14ac:dyDescent="0.2">
      <c r="A28" s="14">
        <v>15</v>
      </c>
      <c r="B28" s="36" t="s">
        <v>53</v>
      </c>
      <c r="C28" s="45">
        <f>950+1387+7600</f>
        <v>9937</v>
      </c>
      <c r="D28" s="17" t="s">
        <v>10</v>
      </c>
      <c r="E28" s="73" t="s">
        <v>54</v>
      </c>
      <c r="F28" s="18">
        <f>C28/2729.5/12</f>
        <v>0.30338279294132015</v>
      </c>
    </row>
    <row r="29" spans="1:6" x14ac:dyDescent="0.2">
      <c r="A29" s="14">
        <v>16</v>
      </c>
      <c r="B29" s="46" t="s">
        <v>26</v>
      </c>
      <c r="C29" s="34">
        <f>1200*12</f>
        <v>14400</v>
      </c>
      <c r="D29" s="17" t="s">
        <v>10</v>
      </c>
      <c r="E29" s="73" t="s">
        <v>52</v>
      </c>
      <c r="F29" s="18">
        <f>C29/2729.5/12</f>
        <v>0.43964095988276242</v>
      </c>
    </row>
    <row r="30" spans="1:6" ht="13.5" thickBot="1" x14ac:dyDescent="0.25">
      <c r="A30" s="14"/>
      <c r="B30" s="24" t="s">
        <v>16</v>
      </c>
      <c r="C30" s="25">
        <f>SUM(C27:C29)</f>
        <v>43147</v>
      </c>
      <c r="D30" s="26"/>
      <c r="E30" s="27"/>
      <c r="F30" s="28">
        <f>C30/2729.5/12</f>
        <v>1.3173047566709408</v>
      </c>
    </row>
    <row r="31" spans="1:6" ht="13.5" thickBot="1" x14ac:dyDescent="0.25">
      <c r="A31" s="47"/>
      <c r="B31" s="48" t="s">
        <v>27</v>
      </c>
      <c r="C31" s="49"/>
      <c r="D31" s="49"/>
      <c r="E31" s="49"/>
      <c r="F31" s="50"/>
    </row>
    <row r="32" spans="1:6" x14ac:dyDescent="0.2">
      <c r="A32" s="14">
        <v>17</v>
      </c>
      <c r="B32" s="51" t="s">
        <v>28</v>
      </c>
      <c r="C32" s="52">
        <v>3620</v>
      </c>
      <c r="D32" s="17" t="s">
        <v>10</v>
      </c>
      <c r="E32" s="83" t="s">
        <v>46</v>
      </c>
      <c r="F32" s="18">
        <f t="shared" ref="F32:F41" si="1">C32/2729.5/12</f>
        <v>0.11052085241497223</v>
      </c>
    </row>
    <row r="33" spans="1:9" x14ac:dyDescent="0.2">
      <c r="A33" s="14">
        <v>18</v>
      </c>
      <c r="B33" s="44" t="s">
        <v>29</v>
      </c>
      <c r="C33" s="53">
        <f>1.57*2729.5*12</f>
        <v>51423.780000000006</v>
      </c>
      <c r="D33" s="17" t="s">
        <v>10</v>
      </c>
      <c r="E33" s="83"/>
      <c r="F33" s="18">
        <f t="shared" si="1"/>
        <v>1.5700000000000003</v>
      </c>
      <c r="H33" s="84"/>
      <c r="I33" s="23"/>
    </row>
    <row r="34" spans="1:9" x14ac:dyDescent="0.2">
      <c r="A34" s="14">
        <v>19</v>
      </c>
      <c r="B34" s="54" t="s">
        <v>30</v>
      </c>
      <c r="C34" s="55">
        <f>2*1800+2000*10</f>
        <v>23600</v>
      </c>
      <c r="D34" s="17" t="s">
        <v>10</v>
      </c>
      <c r="E34" s="73"/>
      <c r="F34" s="18">
        <f t="shared" si="1"/>
        <v>0.72052268425230503</v>
      </c>
    </row>
    <row r="35" spans="1:9" x14ac:dyDescent="0.2">
      <c r="A35" s="14">
        <v>20</v>
      </c>
      <c r="B35" s="54" t="s">
        <v>31</v>
      </c>
      <c r="C35" s="55">
        <f>12*200</f>
        <v>2400</v>
      </c>
      <c r="D35" s="17" t="s">
        <v>10</v>
      </c>
      <c r="E35" s="73"/>
      <c r="F35" s="18">
        <f t="shared" si="1"/>
        <v>7.3273493313793736E-2</v>
      </c>
    </row>
    <row r="36" spans="1:9" x14ac:dyDescent="0.2">
      <c r="A36" s="14">
        <v>21</v>
      </c>
      <c r="B36" s="54" t="s">
        <v>32</v>
      </c>
      <c r="C36" s="55">
        <f>0.76*12*2729.5</f>
        <v>24893.040000000005</v>
      </c>
      <c r="D36" s="17" t="s">
        <v>10</v>
      </c>
      <c r="E36" s="73"/>
      <c r="F36" s="18">
        <f t="shared" si="1"/>
        <v>0.76000000000000012</v>
      </c>
    </row>
    <row r="37" spans="1:9" x14ac:dyDescent="0.2">
      <c r="A37" s="14">
        <v>22</v>
      </c>
      <c r="B37" s="56" t="s">
        <v>33</v>
      </c>
      <c r="C37" s="34">
        <f>10.55*12*54+9*12*54</f>
        <v>12668.400000000001</v>
      </c>
      <c r="D37" s="17" t="s">
        <v>10</v>
      </c>
      <c r="E37" s="73"/>
      <c r="F37" s="18">
        <f t="shared" si="1"/>
        <v>0.38677413445686026</v>
      </c>
    </row>
    <row r="38" spans="1:9" x14ac:dyDescent="0.2">
      <c r="A38" s="14">
        <v>23</v>
      </c>
      <c r="B38" s="56" t="s">
        <v>34</v>
      </c>
      <c r="C38" s="57">
        <f>7.5*40*12</f>
        <v>3600</v>
      </c>
      <c r="D38" s="17" t="s">
        <v>10</v>
      </c>
      <c r="E38" s="73"/>
      <c r="F38" s="18">
        <f t="shared" si="1"/>
        <v>0.1099102399706906</v>
      </c>
    </row>
    <row r="39" spans="1:9" ht="22.5" x14ac:dyDescent="0.2">
      <c r="A39" s="85">
        <v>24</v>
      </c>
      <c r="B39" s="19" t="s">
        <v>35</v>
      </c>
      <c r="C39" s="34">
        <v>10000</v>
      </c>
      <c r="D39" s="17" t="s">
        <v>10</v>
      </c>
      <c r="E39" s="86" t="s">
        <v>42</v>
      </c>
      <c r="F39" s="18">
        <f t="shared" si="1"/>
        <v>0.30530622214080722</v>
      </c>
    </row>
    <row r="40" spans="1:9" ht="13.5" thickBot="1" x14ac:dyDescent="0.25">
      <c r="A40" s="58"/>
      <c r="B40" s="24" t="s">
        <v>16</v>
      </c>
      <c r="C40" s="25">
        <f>SUM(C32:C39)</f>
        <v>132205.22</v>
      </c>
      <c r="D40" s="26"/>
      <c r="E40" s="27"/>
      <c r="F40" s="28">
        <f t="shared" si="1"/>
        <v>4.0363076265494291</v>
      </c>
    </row>
    <row r="41" spans="1:9" ht="16.5" thickBot="1" x14ac:dyDescent="0.25">
      <c r="A41" s="59"/>
      <c r="B41" s="60" t="s">
        <v>36</v>
      </c>
      <c r="C41" s="61">
        <f>C15+C20+C25+C30+C40</f>
        <v>237552.22</v>
      </c>
      <c r="D41" s="61"/>
      <c r="E41" s="62"/>
      <c r="F41" s="63">
        <f t="shared" si="1"/>
        <v>7.2526170849361913</v>
      </c>
    </row>
  </sheetData>
  <mergeCells count="5">
    <mergeCell ref="B16:F16"/>
    <mergeCell ref="B21:F21"/>
    <mergeCell ref="B26:F26"/>
    <mergeCell ref="B31:F31"/>
    <mergeCell ref="B7:F7"/>
  </mergeCells>
  <pageMargins left="0.125" right="0.45833333333333331" top="9.375E-2" bottom="0.15625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2013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2013-12-27T12:41:21Z</dcterms:created>
  <dcterms:modified xsi:type="dcterms:W3CDTF">2013-12-27T12:43:07Z</dcterms:modified>
</cp:coreProperties>
</file>